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6B4B1AC-96AE-453E-8E96-593DD593D29C}" xr6:coauthVersionLast="47" xr6:coauthVersionMax="47" xr10:uidLastSave="{00000000-0000-0000-0000-000000000000}"/>
  <bookViews>
    <workbookView xWindow="-120" yWindow="-120" windowWidth="24240" windowHeight="13020" xr2:uid="{1D44B3BF-4E91-41A2-AE4A-E1985C7E76C9}"/>
  </bookViews>
  <sheets>
    <sheet name="OSR + FIF 24-25 Final" sheetId="1" r:id="rId1"/>
  </sheets>
  <definedNames>
    <definedName name="_xlnm.Print_Area" localSheetId="0">'OSR + FIF 24-25 Final'!$B$2:$P$33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P5" i="1" s="1"/>
  <c r="P26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C21" i="1"/>
  <c r="P21" i="1"/>
  <c r="C22" i="1"/>
  <c r="C26" i="1" s="1"/>
  <c r="C33" i="1" s="1"/>
  <c r="P22" i="1"/>
  <c r="P23" i="1"/>
  <c r="P24" i="1"/>
  <c r="C25" i="1"/>
  <c r="P25" i="1"/>
  <c r="D26" i="1"/>
  <c r="E26" i="1"/>
  <c r="E33" i="1" s="1"/>
  <c r="F26" i="1"/>
  <c r="G26" i="1"/>
  <c r="G33" i="1" s="1"/>
  <c r="H26" i="1"/>
  <c r="I26" i="1"/>
  <c r="I33" i="1" s="1"/>
  <c r="J26" i="1"/>
  <c r="K26" i="1"/>
  <c r="K33" i="1" s="1"/>
  <c r="L26" i="1"/>
  <c r="M26" i="1"/>
  <c r="M33" i="1" s="1"/>
  <c r="N26" i="1"/>
  <c r="O26" i="1"/>
  <c r="O33" i="1" s="1"/>
  <c r="P28" i="1"/>
  <c r="M29" i="1"/>
  <c r="P29" i="1"/>
  <c r="P30" i="1"/>
  <c r="P31" i="1"/>
  <c r="C32" i="1"/>
  <c r="D32" i="1"/>
  <c r="E32" i="1"/>
  <c r="F32" i="1"/>
  <c r="F33" i="1" s="1"/>
  <c r="G32" i="1"/>
  <c r="H32" i="1"/>
  <c r="I32" i="1"/>
  <c r="J32" i="1"/>
  <c r="P32" i="1" s="1"/>
  <c r="P33" i="1" s="1"/>
  <c r="K32" i="1"/>
  <c r="L32" i="1"/>
  <c r="M32" i="1"/>
  <c r="N32" i="1"/>
  <c r="N33" i="1" s="1"/>
  <c r="O32" i="1"/>
  <c r="D33" i="1"/>
  <c r="H33" i="1"/>
  <c r="L33" i="1"/>
  <c r="J33" i="1" l="1"/>
</calcChain>
</file>

<file path=xl/sharedStrings.xml><?xml version="1.0" encoding="utf-8"?>
<sst xmlns="http://schemas.openxmlformats.org/spreadsheetml/2006/main" count="46" uniqueCount="46">
  <si>
    <t>Grand  Total</t>
  </si>
  <si>
    <t>Sub-Total</t>
  </si>
  <si>
    <r>
      <rPr>
        <sz val="16"/>
        <rFont val="Cambria"/>
        <family val="1"/>
      </rPr>
      <t>Public Health</t>
    </r>
  </si>
  <si>
    <t>Insurance Claims-Level 2 &amp; 3</t>
  </si>
  <si>
    <t>Insurance Claims-Referrals</t>
  </si>
  <si>
    <t>Hospital Collections</t>
  </si>
  <si>
    <t>HOSPITAL COLLECTIONS AFTER FIF ACT.</t>
  </si>
  <si>
    <t>Sub - Total</t>
  </si>
  <si>
    <t>Income from Water Management</t>
  </si>
  <si>
    <t>Hospital collection</t>
  </si>
  <si>
    <t>Fire Services</t>
  </si>
  <si>
    <t>Public Health</t>
  </si>
  <si>
    <t>Tender Fees</t>
  </si>
  <si>
    <t>Rental income</t>
  </si>
  <si>
    <t>Agriculture Mechanization/Hire of Equipments</t>
  </si>
  <si>
    <t>Produce Cess</t>
  </si>
  <si>
    <t>Slaughter fees and Charges</t>
  </si>
  <si>
    <t>Livestock Movement</t>
  </si>
  <si>
    <t>Livestock Markets Auction</t>
  </si>
  <si>
    <t>Barriers</t>
  </si>
  <si>
    <t>Income from Quaries</t>
  </si>
  <si>
    <t>Buspark/Taxis/Parking</t>
  </si>
  <si>
    <t>Market Gates/Cess</t>
  </si>
  <si>
    <t>Markets stalls/ Shades</t>
  </si>
  <si>
    <t>Single Business Permit</t>
  </si>
  <si>
    <t>Miraa Movements</t>
  </si>
  <si>
    <t>Building plan</t>
  </si>
  <si>
    <t>Plot Tranfers/Sub-Divisions/Application Fees</t>
  </si>
  <si>
    <t>Land rents</t>
  </si>
  <si>
    <t>Total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</si>
  <si>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</si>
  <si>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</si>
  <si>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</si>
  <si>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</si>
  <si>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</si>
  <si>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</si>
  <si>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</si>
  <si>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</si>
  <si>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</si>
  <si>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</si>
  <si>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</si>
  <si>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</si>
  <si>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Target            2024/2025</t>
  </si>
  <si>
    <t>Revenue Sources</t>
  </si>
  <si>
    <t>OWN SOURCE REVENUE COLLECTION FY 2024/2025</t>
  </si>
  <si>
    <t>MANDERA COUNTY 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</si>
</sst>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4"/>
      <color theme="1"/>
      <name val="Bookman Old Style"/>
      <family val="1"/>
    </font>
    <font>
      <b/>
      <sz val="14"/>
      <name val="Bookman Old Style"/>
      <family val="1"/>
    </font>
    <font>
      <sz val="14"/>
      <name val="Bookman Old Style"/>
      <family val="1"/>
    </font>
    <font>
      <sz val="16"/>
      <color rgb="FF000000"/>
      <name val="Bookman Old Style"/>
      <family val="1"/>
    </font>
    <font>
      <sz val="16"/>
      <name val="Cambria"/>
      <family val="1"/>
    </font>
    <font>
      <sz val="14"/>
      <color rgb="FF000000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65" fontId="3" fillId="2" borderId="1" xfId="1" applyNumberFormat="1" applyFont="1" applyFill="1" applyBorder="1" applyAlignment="1"/>
    <xf numFmtId="166" fontId="4" fillId="3" borderId="1" xfId="1" applyNumberFormat="1" applyFont="1" applyFill="1" applyBorder="1"/>
    <xf numFmtId="166" fontId="5" fillId="0" borderId="1" xfId="1" applyNumberFormat="1" applyFont="1" applyBorder="1"/>
    <xf numFmtId="166" fontId="5" fillId="4" borderId="1" xfId="1" applyNumberFormat="1" applyFont="1" applyFill="1" applyBorder="1"/>
    <xf numFmtId="0" fontId="6" fillId="5" borderId="1" xfId="2" applyFont="1" applyFill="1" applyBorder="1" applyAlignment="1">
      <alignment wrapText="1"/>
    </xf>
    <xf numFmtId="0" fontId="8" fillId="5" borderId="1" xfId="2" applyFont="1" applyFill="1" applyBorder="1" applyAlignment="1">
      <alignment wrapText="1"/>
    </xf>
    <xf numFmtId="164" fontId="0" fillId="0" borderId="0" xfId="1" applyFont="1"/>
    <xf numFmtId="166" fontId="5" fillId="4" borderId="2" xfId="1" applyNumberFormat="1" applyFont="1" applyFill="1" applyBorder="1" applyAlignment="1">
      <alignment horizontal="center"/>
    </xf>
    <xf numFmtId="166" fontId="5" fillId="4" borderId="3" xfId="1" applyNumberFormat="1" applyFont="1" applyFill="1" applyBorder="1" applyAlignment="1">
      <alignment horizontal="center"/>
    </xf>
    <xf numFmtId="166" fontId="5" fillId="4" borderId="4" xfId="1" applyNumberFormat="1" applyFont="1" applyFill="1" applyBorder="1" applyAlignment="1">
      <alignment horizontal="center"/>
    </xf>
    <xf numFmtId="0" fontId="9" fillId="5" borderId="5" xfId="2" applyFont="1" applyFill="1" applyBorder="1"/>
    <xf numFmtId="166" fontId="3" fillId="2" borderId="1" xfId="1" applyNumberFormat="1" applyFont="1" applyFill="1" applyBorder="1" applyAlignment="1"/>
    <xf numFmtId="0" fontId="10" fillId="0" borderId="0" xfId="0" applyFont="1"/>
    <xf numFmtId="0" fontId="8" fillId="6" borderId="1" xfId="2" applyFont="1" applyFill="1" applyBorder="1" applyAlignment="1">
      <alignment wrapText="1"/>
    </xf>
    <xf numFmtId="166" fontId="5" fillId="7" borderId="1" xfId="1" applyNumberFormat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47847623-011A-420A-9451-96A96A00E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</xdr:row>
      <xdr:rowOff>14288</xdr:rowOff>
    </xdr:from>
    <xdr:to>
      <xdr:col>1</xdr:col>
      <xdr:colOff>1096962</xdr:colOff>
      <xdr:row>2</xdr:row>
      <xdr:rowOff>452436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D2A126D-4CFF-4A8A-A407-0F59CADB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214313"/>
          <a:ext cx="941387" cy="390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672041</xdr:colOff>
      <xdr:row>1</xdr:row>
      <xdr:rowOff>19049</xdr:rowOff>
    </xdr:from>
    <xdr:to>
      <xdr:col>15</xdr:col>
      <xdr:colOff>1568450</xdr:colOff>
      <xdr:row>3</xdr:row>
      <xdr:rowOff>0</xdr:rowOff>
    </xdr:to>
    <xdr:pic>
      <xdr:nvPicPr>
        <xdr:cNvPr id="3" name="Picture 0" descr="Description: Description: lthd.png">
          <a:extLst>
            <a:ext uri="{FF2B5EF4-FFF2-40B4-BE49-F238E27FC236}">
              <a16:creationId xmlns:a16="http://schemas.microsoft.com/office/drawing/2014/main" id="{629AB8EE-855D-42B0-BBCE-EAA39AA5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4916" y="400049"/>
          <a:ext cx="896409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1C24-5F2E-4ABC-91C8-8190EC67F2C3}">
  <sheetPr>
    <pageSetUpPr fitToPage="1"/>
  </sheetPr>
  <dimension ref="A2:Q33"/>
  <sheetViews>
    <sheetView tabSelected="1" view="pageBreakPreview" topLeftCell="D1" zoomScale="80" zoomScaleNormal="100" zoomScaleSheetLayoutView="80" workbookViewId="0">
      <selection activeCell="P4" sqref="P4"/>
    </sheetView>
  </sheetViews>
  <sheetFormatPr defaultColWidth="12.75" defaultRowHeight="30" customHeight="1" x14ac:dyDescent="0.25"/>
  <cols>
    <col min="2" max="2" width="64.25" customWidth="1"/>
    <col min="3" max="3" width="18.25" bestFit="1" customWidth="1"/>
    <col min="4" max="4" width="18.25" customWidth="1"/>
    <col min="5" max="7" width="17.625" bestFit="1" customWidth="1"/>
    <col min="8" max="8" width="17.375" bestFit="1" customWidth="1"/>
    <col min="9" max="9" width="17.625" bestFit="1" customWidth="1"/>
    <col min="10" max="15" width="16.75" bestFit="1" customWidth="1"/>
    <col min="16" max="16" width="20.625" bestFit="1" customWidth="1"/>
    <col min="17" max="17" width="15" bestFit="1" customWidth="1"/>
  </cols>
  <sheetData>
    <row r="2" spans="1:16" ht="18.75" x14ac:dyDescent="0.3">
      <c r="A2" s="13"/>
      <c r="B2" s="21" t="s">
        <v>45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/>
    </row>
    <row r="3" spans="1:16" ht="18.75" x14ac:dyDescent="0.3">
      <c r="A3" s="13"/>
      <c r="B3" s="18" t="s">
        <v>44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50.45" customHeight="1" x14ac:dyDescent="0.3">
      <c r="A4" s="13"/>
      <c r="B4" s="1" t="s">
        <v>43</v>
      </c>
      <c r="C4" s="16" t="s">
        <v>42</v>
      </c>
      <c r="D4" s="1" t="s">
        <v>41</v>
      </c>
      <c r="E4" s="1" t="s">
        <v>40</v>
      </c>
      <c r="F4" s="1" t="s">
        <v>39</v>
      </c>
      <c r="G4" s="1" t="s">
        <v>38</v>
      </c>
      <c r="H4" s="1" t="s">
        <v>37</v>
      </c>
      <c r="I4" s="1" t="s">
        <v>36</v>
      </c>
      <c r="J4" s="1" t="s">
        <v>35</v>
      </c>
      <c r="K4" s="1" t="s">
        <v>34</v>
      </c>
      <c r="L4" s="1" t="s">
        <v>33</v>
      </c>
      <c r="M4" s="1" t="s">
        <v>32</v>
      </c>
      <c r="N4" s="1" t="s">
        <v>31</v>
      </c>
      <c r="O4" s="1" t="s">
        <v>30</v>
      </c>
      <c r="P4" s="1" t="s">
        <v>29</v>
      </c>
    </row>
    <row r="5" spans="1:16" ht="18.75" x14ac:dyDescent="0.3">
      <c r="A5" s="13"/>
      <c r="B5" s="6" t="s">
        <v>28</v>
      </c>
      <c r="C5" s="4">
        <v>71055476.799044579</v>
      </c>
      <c r="D5" s="3">
        <v>3140360</v>
      </c>
      <c r="E5" s="3">
        <v>2192028.8800000101</v>
      </c>
      <c r="F5" s="3">
        <f>1387735.87000005-0.28</f>
        <v>1387735.5900000499</v>
      </c>
      <c r="G5" s="3">
        <v>1845000</v>
      </c>
      <c r="H5" s="3">
        <v>1039770.2299999997</v>
      </c>
      <c r="I5" s="3">
        <v>3660000</v>
      </c>
      <c r="J5" s="3">
        <v>2810350.25</v>
      </c>
      <c r="K5" s="3">
        <v>3608710</v>
      </c>
      <c r="L5" s="3">
        <v>1916700</v>
      </c>
      <c r="M5" s="3">
        <v>3557585.55</v>
      </c>
      <c r="N5" s="3">
        <v>4821478</v>
      </c>
      <c r="O5" s="3">
        <v>3558700</v>
      </c>
      <c r="P5" s="2">
        <f>D5+E5+F5+G5+H5+I5+J5+K5+L5+M5+N5+O5</f>
        <v>33538418.500000063</v>
      </c>
    </row>
    <row r="6" spans="1:16" ht="18.75" x14ac:dyDescent="0.3">
      <c r="A6" s="13"/>
      <c r="B6" s="6" t="s">
        <v>27</v>
      </c>
      <c r="C6" s="4">
        <v>52590770.95522806</v>
      </c>
      <c r="D6" s="3">
        <v>1875300</v>
      </c>
      <c r="E6" s="3">
        <v>1600940</v>
      </c>
      <c r="F6" s="3">
        <v>1320000</v>
      </c>
      <c r="G6" s="3">
        <v>126000</v>
      </c>
      <c r="H6" s="3">
        <v>337000</v>
      </c>
      <c r="I6" s="3">
        <v>1443500</v>
      </c>
      <c r="J6" s="3">
        <v>1500500</v>
      </c>
      <c r="K6" s="3">
        <v>1348000</v>
      </c>
      <c r="L6" s="3">
        <v>808000</v>
      </c>
      <c r="M6" s="3">
        <v>1848500</v>
      </c>
      <c r="N6" s="3">
        <v>1790000</v>
      </c>
      <c r="O6" s="3">
        <v>1811500</v>
      </c>
      <c r="P6" s="2">
        <f>D6+E6+F6+G6+H6+I6+J6+K6+L6+M6+N6+O6</f>
        <v>15809240</v>
      </c>
    </row>
    <row r="7" spans="1:16" ht="18.75" x14ac:dyDescent="0.3">
      <c r="A7" s="13"/>
      <c r="B7" s="6" t="s">
        <v>26</v>
      </c>
      <c r="C7" s="4">
        <v>4507780.3675909806</v>
      </c>
      <c r="D7" s="3">
        <v>0</v>
      </c>
      <c r="E7" s="3">
        <v>59500</v>
      </c>
      <c r="F7" s="3">
        <v>0</v>
      </c>
      <c r="G7" s="3">
        <v>96200</v>
      </c>
      <c r="H7" s="3">
        <v>45500</v>
      </c>
      <c r="I7" s="3">
        <v>3500</v>
      </c>
      <c r="J7" s="3">
        <v>101000</v>
      </c>
      <c r="K7" s="3">
        <v>98200</v>
      </c>
      <c r="L7" s="3">
        <v>36000</v>
      </c>
      <c r="M7" s="3">
        <v>120000</v>
      </c>
      <c r="N7" s="3">
        <v>65000</v>
      </c>
      <c r="O7" s="3">
        <v>27000</v>
      </c>
      <c r="P7" s="2">
        <f>D7+E7+F7+G7+H7+I7+J7+K7+L7+M7+N7+O7</f>
        <v>651900</v>
      </c>
    </row>
    <row r="8" spans="1:16" ht="18.75" x14ac:dyDescent="0.3">
      <c r="A8" s="13"/>
      <c r="B8" s="6" t="s">
        <v>25</v>
      </c>
      <c r="C8" s="4">
        <v>25746993.92791754</v>
      </c>
      <c r="D8" s="3">
        <v>481200</v>
      </c>
      <c r="E8" s="3">
        <v>526600</v>
      </c>
      <c r="F8" s="3">
        <v>490300</v>
      </c>
      <c r="G8" s="3">
        <v>843900</v>
      </c>
      <c r="H8" s="3">
        <v>979300</v>
      </c>
      <c r="I8" s="3">
        <v>965200</v>
      </c>
      <c r="J8" s="3">
        <v>1110000</v>
      </c>
      <c r="K8" s="3">
        <v>664000</v>
      </c>
      <c r="L8" s="3">
        <v>664000</v>
      </c>
      <c r="M8" s="3">
        <v>750000</v>
      </c>
      <c r="N8" s="3">
        <v>900000</v>
      </c>
      <c r="O8" s="3">
        <v>1130000</v>
      </c>
      <c r="P8" s="2">
        <f>D8+E8+F8+G8+H8+I8+J8+K8+L8+M8+N8+O8</f>
        <v>9504500</v>
      </c>
    </row>
    <row r="9" spans="1:16" ht="18.75" x14ac:dyDescent="0.3">
      <c r="A9" s="13"/>
      <c r="B9" s="6" t="s">
        <v>24</v>
      </c>
      <c r="C9" s="4">
        <v>31452728.532939799</v>
      </c>
      <c r="D9" s="3">
        <v>719240</v>
      </c>
      <c r="E9" s="3">
        <v>629800</v>
      </c>
      <c r="F9" s="3">
        <v>774500</v>
      </c>
      <c r="G9" s="3">
        <v>113700</v>
      </c>
      <c r="H9" s="3">
        <v>121000</v>
      </c>
      <c r="I9" s="3">
        <v>367000</v>
      </c>
      <c r="J9" s="3">
        <v>1591600</v>
      </c>
      <c r="K9" s="3">
        <v>3841949.95</v>
      </c>
      <c r="L9" s="3">
        <v>2360728.15</v>
      </c>
      <c r="M9" s="3">
        <v>5394222</v>
      </c>
      <c r="N9" s="3">
        <v>4444680</v>
      </c>
      <c r="O9" s="3">
        <v>4351000</v>
      </c>
      <c r="P9" s="2">
        <f>D9+E9+F9+G9+H9+I9+J9+K9+L9+M9+N9+O9</f>
        <v>24709420.100000001</v>
      </c>
    </row>
    <row r="10" spans="1:16" ht="18.75" x14ac:dyDescent="0.3">
      <c r="A10" s="13"/>
      <c r="B10" s="6" t="s">
        <v>23</v>
      </c>
      <c r="C10" s="4">
        <v>17948637.465128999</v>
      </c>
      <c r="D10" s="3">
        <v>548000</v>
      </c>
      <c r="E10" s="3">
        <v>720440</v>
      </c>
      <c r="F10" s="3">
        <v>805440</v>
      </c>
      <c r="G10" s="3">
        <v>573200</v>
      </c>
      <c r="H10" s="3">
        <v>495120</v>
      </c>
      <c r="I10" s="3">
        <v>400400</v>
      </c>
      <c r="J10" s="3">
        <v>950000</v>
      </c>
      <c r="K10" s="3">
        <v>754430</v>
      </c>
      <c r="L10" s="3">
        <v>23000</v>
      </c>
      <c r="M10" s="3">
        <v>1241310</v>
      </c>
      <c r="N10" s="3">
        <v>821410</v>
      </c>
      <c r="O10" s="3">
        <v>931985</v>
      </c>
      <c r="P10" s="2">
        <f>D10+E10+F10+G10+H10+I10+J10+K10+L10+M10+N10+O10</f>
        <v>8264735</v>
      </c>
    </row>
    <row r="11" spans="1:16" ht="18.75" x14ac:dyDescent="0.3">
      <c r="A11" s="13"/>
      <c r="B11" s="6" t="s">
        <v>22</v>
      </c>
      <c r="C11" s="4">
        <v>2314519.2442079503</v>
      </c>
      <c r="D11" s="3">
        <v>28500</v>
      </c>
      <c r="E11" s="3">
        <v>38900</v>
      </c>
      <c r="F11" s="3">
        <v>49000</v>
      </c>
      <c r="G11" s="3">
        <v>129000</v>
      </c>
      <c r="H11" s="3">
        <v>125900</v>
      </c>
      <c r="I11" s="3">
        <v>41800</v>
      </c>
      <c r="J11" s="3">
        <v>31900</v>
      </c>
      <c r="K11" s="3">
        <v>0</v>
      </c>
      <c r="L11" s="3">
        <v>107000</v>
      </c>
      <c r="M11" s="3">
        <v>11900</v>
      </c>
      <c r="N11" s="3">
        <v>12000</v>
      </c>
      <c r="O11" s="3">
        <v>9000</v>
      </c>
      <c r="P11" s="2">
        <f>D11+E11+F11+G11+H11+I11+J11+K11+L11+M11+N11+O11</f>
        <v>584900</v>
      </c>
    </row>
    <row r="12" spans="1:16" ht="18.75" x14ac:dyDescent="0.3">
      <c r="A12" s="13"/>
      <c r="B12" s="6" t="s">
        <v>21</v>
      </c>
      <c r="C12" s="4">
        <v>3569312.6971964901</v>
      </c>
      <c r="D12" s="3">
        <v>45200</v>
      </c>
      <c r="E12" s="3">
        <v>67210</v>
      </c>
      <c r="F12" s="3">
        <v>123440</v>
      </c>
      <c r="G12" s="3">
        <v>70950</v>
      </c>
      <c r="H12" s="3">
        <v>60000</v>
      </c>
      <c r="I12" s="3">
        <v>16530</v>
      </c>
      <c r="J12" s="3">
        <v>49000</v>
      </c>
      <c r="K12" s="3">
        <v>20800</v>
      </c>
      <c r="L12" s="3">
        <v>22300</v>
      </c>
      <c r="M12" s="3">
        <v>37800</v>
      </c>
      <c r="N12" s="3">
        <v>45900</v>
      </c>
      <c r="O12" s="3">
        <v>23450</v>
      </c>
      <c r="P12" s="2">
        <f>D12+E12+F12+G12+H12+I12+J12+K12+L12+M12+N12+O12</f>
        <v>582580</v>
      </c>
    </row>
    <row r="13" spans="1:16" ht="18.75" x14ac:dyDescent="0.3">
      <c r="A13" s="13"/>
      <c r="B13" s="6" t="s">
        <v>20</v>
      </c>
      <c r="C13" s="4">
        <v>2184180.8564047492</v>
      </c>
      <c r="D13" s="3">
        <v>84600</v>
      </c>
      <c r="E13" s="3">
        <v>112500</v>
      </c>
      <c r="F13" s="3">
        <v>123200</v>
      </c>
      <c r="G13" s="3">
        <v>29300</v>
      </c>
      <c r="H13" s="3">
        <v>96400</v>
      </c>
      <c r="I13" s="3">
        <v>21700</v>
      </c>
      <c r="J13" s="3">
        <v>69000</v>
      </c>
      <c r="K13" s="3">
        <v>98900</v>
      </c>
      <c r="L13" s="3">
        <v>83362</v>
      </c>
      <c r="M13" s="3">
        <v>93600</v>
      </c>
      <c r="N13" s="3">
        <v>56700</v>
      </c>
      <c r="O13" s="3">
        <v>32100</v>
      </c>
      <c r="P13" s="2">
        <f>D13+E13+F13+G13+H13+I13+J13+K13+L13+M13+N13+O13</f>
        <v>901362</v>
      </c>
    </row>
    <row r="14" spans="1:16" ht="18.75" x14ac:dyDescent="0.3">
      <c r="A14" s="13"/>
      <c r="B14" s="6" t="s">
        <v>19</v>
      </c>
      <c r="C14" s="4">
        <v>10601095.8250205</v>
      </c>
      <c r="D14" s="3">
        <v>794900</v>
      </c>
      <c r="E14" s="3">
        <v>1008840</v>
      </c>
      <c r="F14" s="3">
        <v>1012640</v>
      </c>
      <c r="G14" s="3">
        <v>1437253</v>
      </c>
      <c r="H14" s="3">
        <v>1298050</v>
      </c>
      <c r="I14" s="3">
        <v>1252500</v>
      </c>
      <c r="J14" s="3">
        <v>2192320</v>
      </c>
      <c r="K14" s="3">
        <v>1292082</v>
      </c>
      <c r="L14" s="3">
        <v>676128</v>
      </c>
      <c r="M14" s="3">
        <v>2961870</v>
      </c>
      <c r="N14" s="3">
        <v>1896260</v>
      </c>
      <c r="O14" s="3">
        <v>1982911</v>
      </c>
      <c r="P14" s="2">
        <f>D14+E14+F14+G14+H14+I14+J14+K14+L14+M14+N14+O14</f>
        <v>17805754</v>
      </c>
    </row>
    <row r="15" spans="1:16" ht="18.75" x14ac:dyDescent="0.3">
      <c r="A15" s="13"/>
      <c r="B15" s="14" t="s">
        <v>18</v>
      </c>
      <c r="C15" s="15">
        <v>6984555.0084848898</v>
      </c>
      <c r="D15" s="3">
        <v>347000</v>
      </c>
      <c r="E15" s="3">
        <v>354100</v>
      </c>
      <c r="F15" s="3">
        <v>608840</v>
      </c>
      <c r="G15" s="3">
        <v>641000</v>
      </c>
      <c r="H15" s="3">
        <v>435100</v>
      </c>
      <c r="I15" s="3">
        <v>228750</v>
      </c>
      <c r="J15" s="3">
        <v>519600</v>
      </c>
      <c r="K15" s="3">
        <v>470100</v>
      </c>
      <c r="L15" s="3">
        <v>373600</v>
      </c>
      <c r="M15" s="3">
        <v>589500</v>
      </c>
      <c r="N15" s="3">
        <v>356500</v>
      </c>
      <c r="O15" s="3">
        <v>232800</v>
      </c>
      <c r="P15" s="2">
        <f>D15+E15+F15+G15+H15+I15+J15+K15+L15+M15+N15+O15</f>
        <v>5156890</v>
      </c>
    </row>
    <row r="16" spans="1:16" ht="18.75" x14ac:dyDescent="0.3">
      <c r="A16" s="13"/>
      <c r="B16" s="14" t="s">
        <v>17</v>
      </c>
      <c r="C16" s="4">
        <v>12416646.989027876</v>
      </c>
      <c r="D16" s="3">
        <v>1293400</v>
      </c>
      <c r="E16" s="3">
        <v>1169400</v>
      </c>
      <c r="F16" s="3">
        <v>973600</v>
      </c>
      <c r="G16" s="3">
        <v>427900</v>
      </c>
      <c r="H16" s="3">
        <v>562500</v>
      </c>
      <c r="I16" s="3">
        <v>2015550</v>
      </c>
      <c r="J16" s="3">
        <v>915000</v>
      </c>
      <c r="K16" s="3">
        <v>890530</v>
      </c>
      <c r="L16" s="3">
        <v>350900</v>
      </c>
      <c r="M16" s="3">
        <v>785000</v>
      </c>
      <c r="N16" s="3">
        <v>975000</v>
      </c>
      <c r="O16" s="3">
        <v>1111837</v>
      </c>
      <c r="P16" s="2">
        <f>D16+E16+F16+G16+H16+I16+J16+K16+L16+M16+N16+O16</f>
        <v>11470617</v>
      </c>
    </row>
    <row r="17" spans="1:17" ht="18.75" x14ac:dyDescent="0.3">
      <c r="A17" s="13"/>
      <c r="B17" s="14" t="s">
        <v>16</v>
      </c>
      <c r="C17" s="4">
        <v>13924151.765799368</v>
      </c>
      <c r="D17" s="3">
        <v>347400</v>
      </c>
      <c r="E17" s="3">
        <v>311500</v>
      </c>
      <c r="F17" s="3">
        <v>492940</v>
      </c>
      <c r="G17" s="3">
        <v>456900</v>
      </c>
      <c r="H17" s="3">
        <v>549600</v>
      </c>
      <c r="I17" s="3">
        <v>605150</v>
      </c>
      <c r="J17" s="3">
        <v>757880</v>
      </c>
      <c r="K17" s="3">
        <v>621400</v>
      </c>
      <c r="L17" s="3">
        <v>580000</v>
      </c>
      <c r="M17" s="3">
        <v>406300</v>
      </c>
      <c r="N17" s="3">
        <v>365150</v>
      </c>
      <c r="O17" s="3">
        <v>348300</v>
      </c>
      <c r="P17" s="2">
        <f>D17+E17+F17+G17+H17+I17+J17+K17+L17+M17+N17+O17</f>
        <v>5842520</v>
      </c>
    </row>
    <row r="18" spans="1:17" ht="18.75" x14ac:dyDescent="0.3">
      <c r="A18" s="13"/>
      <c r="B18" s="14" t="s">
        <v>15</v>
      </c>
      <c r="C18" s="4">
        <v>3872037.5743730771</v>
      </c>
      <c r="D18" s="3">
        <v>200100</v>
      </c>
      <c r="E18" s="3">
        <v>236350</v>
      </c>
      <c r="F18" s="3">
        <v>308600</v>
      </c>
      <c r="G18" s="3">
        <v>132800</v>
      </c>
      <c r="H18" s="3">
        <v>184380</v>
      </c>
      <c r="I18" s="3">
        <v>144600</v>
      </c>
      <c r="J18" s="3">
        <v>114600</v>
      </c>
      <c r="K18" s="3">
        <v>231160</v>
      </c>
      <c r="L18" s="3">
        <v>20000</v>
      </c>
      <c r="M18" s="3">
        <v>153390</v>
      </c>
      <c r="N18" s="3">
        <v>140900</v>
      </c>
      <c r="O18" s="3">
        <v>290000</v>
      </c>
      <c r="P18" s="2">
        <f>D18+E18+F18+G18+H18+I18+J18+K18+L18+M18+N18+O18</f>
        <v>2156880</v>
      </c>
    </row>
    <row r="19" spans="1:17" ht="18.75" x14ac:dyDescent="0.3">
      <c r="A19" s="13"/>
      <c r="B19" s="6" t="s">
        <v>14</v>
      </c>
      <c r="C19" s="4">
        <v>1850192.7254456049</v>
      </c>
      <c r="D19" s="3">
        <v>35000</v>
      </c>
      <c r="E19" s="3">
        <v>29000</v>
      </c>
      <c r="F19" s="3">
        <v>30000</v>
      </c>
      <c r="G19" s="3">
        <v>0</v>
      </c>
      <c r="H19" s="3">
        <v>9000</v>
      </c>
      <c r="I19" s="3">
        <v>15000</v>
      </c>
      <c r="J19" s="3">
        <v>6000</v>
      </c>
      <c r="K19" s="3">
        <v>23000</v>
      </c>
      <c r="L19" s="3">
        <v>32000</v>
      </c>
      <c r="M19" s="3">
        <v>59000</v>
      </c>
      <c r="N19" s="3">
        <v>50000</v>
      </c>
      <c r="O19" s="3">
        <v>38000</v>
      </c>
      <c r="P19" s="2">
        <f>D19+E19+F19+G19+H19+I19+J19+K19+L19+M19+N19+O19</f>
        <v>326000</v>
      </c>
    </row>
    <row r="20" spans="1:17" ht="18.75" x14ac:dyDescent="0.3">
      <c r="A20" s="13"/>
      <c r="B20" s="6" t="s">
        <v>13</v>
      </c>
      <c r="C20" s="4">
        <v>1421293.2039389096</v>
      </c>
      <c r="D20" s="3">
        <v>84600</v>
      </c>
      <c r="E20" s="3">
        <v>44600</v>
      </c>
      <c r="F20" s="3">
        <v>53400</v>
      </c>
      <c r="G20" s="3">
        <v>76600</v>
      </c>
      <c r="H20" s="3">
        <v>76600</v>
      </c>
      <c r="I20" s="3">
        <v>73600</v>
      </c>
      <c r="J20" s="3">
        <v>73600</v>
      </c>
      <c r="K20" s="3">
        <v>78400</v>
      </c>
      <c r="L20" s="3">
        <v>73600</v>
      </c>
      <c r="M20" s="3">
        <v>86000</v>
      </c>
      <c r="N20" s="3">
        <v>0</v>
      </c>
      <c r="O20" s="3">
        <v>364600</v>
      </c>
      <c r="P20" s="2">
        <f>D20+E20+F20+G20+H20+I20+J20+K20+L20+M20+N20+O20</f>
        <v>1085600</v>
      </c>
    </row>
    <row r="21" spans="1:17" ht="18.75" x14ac:dyDescent="0.3">
      <c r="A21" s="13"/>
      <c r="B21" s="6" t="s">
        <v>12</v>
      </c>
      <c r="C21" s="4">
        <f>4503225.69521215+4000000</f>
        <v>8503225.69521215</v>
      </c>
      <c r="D21" s="3">
        <v>516920</v>
      </c>
      <c r="E21" s="3">
        <v>0</v>
      </c>
      <c r="F21" s="3">
        <v>0</v>
      </c>
      <c r="G21" s="3">
        <v>0</v>
      </c>
      <c r="H21" s="3">
        <v>2445430</v>
      </c>
      <c r="I21" s="3">
        <v>3496376</v>
      </c>
      <c r="J21" s="3">
        <v>7896669</v>
      </c>
      <c r="K21" s="3">
        <v>3162490</v>
      </c>
      <c r="L21" s="3">
        <v>126570</v>
      </c>
      <c r="M21" s="3">
        <v>1765000</v>
      </c>
      <c r="N21" s="3">
        <v>8435625</v>
      </c>
      <c r="O21" s="3">
        <v>762824.35000000009</v>
      </c>
      <c r="P21" s="2">
        <f>D21+E21+F21+G21+H21+I21+J21+K21+L21+M21+N21+O21</f>
        <v>28607904.350000001</v>
      </c>
    </row>
    <row r="22" spans="1:17" ht="18.75" x14ac:dyDescent="0.3">
      <c r="A22" s="13"/>
      <c r="B22" s="6" t="s">
        <v>11</v>
      </c>
      <c r="C22" s="4">
        <f>6138957.58400824+5466154</f>
        <v>11605111.584008239</v>
      </c>
      <c r="D22" s="3">
        <v>36100</v>
      </c>
      <c r="E22" s="3">
        <v>27100</v>
      </c>
      <c r="F22" s="3">
        <v>35100</v>
      </c>
      <c r="G22" s="3">
        <v>111000</v>
      </c>
      <c r="H22" s="3">
        <v>67600</v>
      </c>
      <c r="I22" s="3">
        <v>66100</v>
      </c>
      <c r="J22" s="3">
        <v>234700</v>
      </c>
      <c r="K22" s="3">
        <v>560300</v>
      </c>
      <c r="L22" s="3">
        <v>4400</v>
      </c>
      <c r="M22" s="3">
        <v>562402</v>
      </c>
      <c r="N22" s="3">
        <v>367700</v>
      </c>
      <c r="O22" s="3">
        <v>210700</v>
      </c>
      <c r="P22" s="2">
        <f>D22+E22+F22+G22+H22+I22+J22+K22+L22+M22+N22+O22</f>
        <v>2283202</v>
      </c>
    </row>
    <row r="23" spans="1:17" ht="18.75" x14ac:dyDescent="0.3">
      <c r="A23" s="13"/>
      <c r="B23" s="6" t="s">
        <v>10</v>
      </c>
      <c r="C23" s="4">
        <v>3280000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3000</v>
      </c>
      <c r="J23" s="3">
        <v>124200</v>
      </c>
      <c r="K23" s="3">
        <v>301100</v>
      </c>
      <c r="L23" s="3">
        <v>8000</v>
      </c>
      <c r="M23" s="3">
        <v>377500</v>
      </c>
      <c r="N23" s="3">
        <v>298500</v>
      </c>
      <c r="O23" s="3">
        <v>72600</v>
      </c>
      <c r="P23" s="2">
        <f>D23+E23+F23+G23+H23+I23+J23+K23+L23+M23+N23+O23</f>
        <v>1184900</v>
      </c>
    </row>
    <row r="24" spans="1:17" ht="18.75" x14ac:dyDescent="0.3">
      <c r="A24" s="13"/>
      <c r="B24" s="6" t="s">
        <v>9</v>
      </c>
      <c r="C24" s="4">
        <v>51785007.523453698</v>
      </c>
      <c r="D24" s="3">
        <v>2629430</v>
      </c>
      <c r="E24" s="3">
        <v>2481980</v>
      </c>
      <c r="F24" s="3">
        <v>2645030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2">
        <f>D24+E24+F24+G24+H24+I24+J24+K24+L24+M24+N24+O24</f>
        <v>7756440</v>
      </c>
    </row>
    <row r="25" spans="1:17" ht="18.75" x14ac:dyDescent="0.3">
      <c r="A25" s="13"/>
      <c r="B25" s="6" t="s">
        <v>8</v>
      </c>
      <c r="C25" s="4">
        <f>8386281.25957657+4000000</f>
        <v>12386281.25957657</v>
      </c>
      <c r="D25" s="3">
        <v>200230</v>
      </c>
      <c r="E25" s="3">
        <v>122000</v>
      </c>
      <c r="F25" s="3">
        <v>3477069.99999998</v>
      </c>
      <c r="G25" s="3">
        <v>2950500</v>
      </c>
      <c r="H25" s="3">
        <v>2019781</v>
      </c>
      <c r="I25" s="3">
        <v>3211920.5700000003</v>
      </c>
      <c r="J25" s="3">
        <v>5752000</v>
      </c>
      <c r="K25" s="3">
        <v>7385290</v>
      </c>
      <c r="L25" s="3">
        <v>4436800</v>
      </c>
      <c r="M25" s="3">
        <v>1773901</v>
      </c>
      <c r="N25" s="3">
        <v>1675753</v>
      </c>
      <c r="O25" s="3">
        <v>837343</v>
      </c>
      <c r="P25" s="2">
        <f>D25+E25+F25+G25+H25+I25+J25+K25+L25+M25+N25+O25</f>
        <v>33842588.569999978</v>
      </c>
    </row>
    <row r="26" spans="1:17" ht="18.75" x14ac:dyDescent="0.3">
      <c r="A26" s="13"/>
      <c r="B26" s="1" t="s">
        <v>7</v>
      </c>
      <c r="C26" s="12">
        <f>SUBTOTAL(9,C5:C25)</f>
        <v>349999999.99999994</v>
      </c>
      <c r="D26" s="12">
        <f>SUM(D5:D25)</f>
        <v>13407480</v>
      </c>
      <c r="E26" s="12">
        <f>SUM(E5:E25)</f>
        <v>11732788.88000001</v>
      </c>
      <c r="F26" s="12">
        <f>SUM(F5:F25)</f>
        <v>14710835.59000003</v>
      </c>
      <c r="G26" s="12">
        <f>SUM(G5:G25)</f>
        <v>10061203</v>
      </c>
      <c r="H26" s="12">
        <f>SUM(H5:H25)</f>
        <v>10948031.23</v>
      </c>
      <c r="I26" s="12">
        <f>SUM(I5:I25)</f>
        <v>18032176.57</v>
      </c>
      <c r="J26" s="12">
        <f>SUM(J5:J25)</f>
        <v>26799919.25</v>
      </c>
      <c r="K26" s="12">
        <f>SUM(K5:K25)</f>
        <v>25450841.949999999</v>
      </c>
      <c r="L26" s="12">
        <f>SUM(L5:L25)</f>
        <v>12703088.15</v>
      </c>
      <c r="M26" s="12">
        <f>SUM(M5:M25)</f>
        <v>22574780.550000001</v>
      </c>
      <c r="N26" s="12">
        <f>SUM(N5:N25)</f>
        <v>27518556</v>
      </c>
      <c r="O26" s="12">
        <f>SUM(O5:O25)</f>
        <v>18126650.350000001</v>
      </c>
      <c r="P26" s="12">
        <f>SUM(P5:P25)</f>
        <v>212066351.52000004</v>
      </c>
      <c r="Q26" s="7"/>
    </row>
    <row r="27" spans="1:17" ht="18" x14ac:dyDescent="0.25">
      <c r="B27" s="11" t="s">
        <v>6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8"/>
      <c r="Q27" s="7"/>
    </row>
    <row r="28" spans="1:17" ht="18" x14ac:dyDescent="0.25">
      <c r="B28" s="6" t="s">
        <v>5</v>
      </c>
      <c r="C28" s="4"/>
      <c r="D28" s="3"/>
      <c r="E28" s="3"/>
      <c r="F28" s="3"/>
      <c r="G28" s="3">
        <v>3799836</v>
      </c>
      <c r="H28" s="3">
        <v>3025557</v>
      </c>
      <c r="I28" s="3">
        <v>3072666</v>
      </c>
      <c r="J28" s="3">
        <v>4272819</v>
      </c>
      <c r="K28" s="3">
        <v>3726833</v>
      </c>
      <c r="L28" s="3">
        <v>2356660</v>
      </c>
      <c r="M28" s="3">
        <v>3034888</v>
      </c>
      <c r="N28" s="3">
        <v>4479079</v>
      </c>
      <c r="O28" s="3">
        <v>3777216</v>
      </c>
      <c r="P28" s="2">
        <f>G28+H28+I28+J28+K28+L28+M28+N28+O28</f>
        <v>31545554</v>
      </c>
    </row>
    <row r="29" spans="1:17" ht="18" x14ac:dyDescent="0.25">
      <c r="B29" s="6" t="s">
        <v>4</v>
      </c>
      <c r="C29" s="4"/>
      <c r="D29" s="3"/>
      <c r="E29" s="3"/>
      <c r="F29" s="3"/>
      <c r="G29" s="3"/>
      <c r="H29" s="3"/>
      <c r="I29" s="3">
        <v>8318645</v>
      </c>
      <c r="J29" s="3">
        <v>2044567.5</v>
      </c>
      <c r="K29" s="3">
        <v>9672581</v>
      </c>
      <c r="L29" s="3">
        <v>18543031.300000001</v>
      </c>
      <c r="M29" s="3">
        <f>24940419.65+0.4</f>
        <v>24940420.049999997</v>
      </c>
      <c r="N29" s="3">
        <v>4305913</v>
      </c>
      <c r="O29" s="3">
        <v>8900052.5</v>
      </c>
      <c r="P29" s="2">
        <f>G29+H29+I29+J29+K29+L29+M29+N29+O29</f>
        <v>76725210.349999994</v>
      </c>
    </row>
    <row r="30" spans="1:17" ht="18" x14ac:dyDescent="0.25">
      <c r="B30" s="6" t="s">
        <v>3</v>
      </c>
      <c r="C30" s="4"/>
      <c r="D30" s="3"/>
      <c r="E30" s="3"/>
      <c r="F30" s="3"/>
      <c r="G30" s="3"/>
      <c r="H30" s="3"/>
      <c r="I30" s="3"/>
      <c r="J30" s="3">
        <v>11519000</v>
      </c>
      <c r="K30" s="3">
        <v>13067200</v>
      </c>
      <c r="L30" s="3">
        <v>16590000</v>
      </c>
      <c r="M30" s="3">
        <v>27230000</v>
      </c>
      <c r="N30" s="3">
        <v>14785500</v>
      </c>
      <c r="O30" s="3">
        <v>24270200</v>
      </c>
      <c r="P30" s="2">
        <f>G30+H30+I30+J30+K30+L30+M30+N30+O30</f>
        <v>107461900</v>
      </c>
    </row>
    <row r="31" spans="1:17" ht="20.25" x14ac:dyDescent="0.3">
      <c r="B31" s="5" t="s">
        <v>2</v>
      </c>
      <c r="C31" s="4"/>
      <c r="D31" s="3"/>
      <c r="E31" s="3"/>
      <c r="F31" s="3"/>
      <c r="G31" s="3"/>
      <c r="H31" s="3">
        <v>84755</v>
      </c>
      <c r="I31" s="3">
        <v>220340</v>
      </c>
      <c r="J31" s="3">
        <v>131200</v>
      </c>
      <c r="K31" s="3">
        <v>70400</v>
      </c>
      <c r="L31" s="3">
        <v>24000</v>
      </c>
      <c r="M31" s="3">
        <v>130000</v>
      </c>
      <c r="N31" s="3">
        <v>153000</v>
      </c>
      <c r="O31" s="3">
        <v>284300</v>
      </c>
      <c r="P31" s="2">
        <f>G31+H31+I31+J31+K31+L31+M31+N31+O31</f>
        <v>1097995</v>
      </c>
    </row>
    <row r="32" spans="1:17" ht="18" x14ac:dyDescent="0.25">
      <c r="B32" s="1" t="s">
        <v>1</v>
      </c>
      <c r="C32" s="1">
        <f>C31+C30+C29+C28</f>
        <v>0</v>
      </c>
      <c r="D32" s="1">
        <f>D31+D30+D29+D28</f>
        <v>0</v>
      </c>
      <c r="E32" s="1">
        <f>E31+E30+E29+E28</f>
        <v>0</v>
      </c>
      <c r="F32" s="1">
        <f>F31+F30+F29+F28</f>
        <v>0</v>
      </c>
      <c r="G32" s="1">
        <f>G31+G30+G29+G28</f>
        <v>3799836</v>
      </c>
      <c r="H32" s="1">
        <f>H31+H30+H29+H28</f>
        <v>3110312</v>
      </c>
      <c r="I32" s="1">
        <f>I31+I30+I29+I28</f>
        <v>11611651</v>
      </c>
      <c r="J32" s="1">
        <f>J31+J30+J29+J28</f>
        <v>17967586.5</v>
      </c>
      <c r="K32" s="1">
        <f>K31+K30+K29+K28</f>
        <v>26537014</v>
      </c>
      <c r="L32" s="1">
        <f>L31+L30+L29+L28</f>
        <v>37513691.299999997</v>
      </c>
      <c r="M32" s="1">
        <f>M31+M30+M29+M28</f>
        <v>55335308.049999997</v>
      </c>
      <c r="N32" s="1">
        <f>N31+N30+N29+N28</f>
        <v>23723492</v>
      </c>
      <c r="O32" s="1">
        <f>O31+O30+O29+O28</f>
        <v>37231768.5</v>
      </c>
      <c r="P32" s="2">
        <f>G32+H32+I32+J32+K32+L32+M32+N32+O32</f>
        <v>216830659.34999999</v>
      </c>
    </row>
    <row r="33" spans="2:16" ht="18" x14ac:dyDescent="0.25">
      <c r="B33" s="1" t="s">
        <v>0</v>
      </c>
      <c r="C33" s="1">
        <f>C32+C26</f>
        <v>349999999.99999994</v>
      </c>
      <c r="D33" s="1">
        <f>D32+D26</f>
        <v>13407480</v>
      </c>
      <c r="E33" s="1">
        <f>E32+E26</f>
        <v>11732788.88000001</v>
      </c>
      <c r="F33" s="1">
        <f>F32+F26</f>
        <v>14710835.59000003</v>
      </c>
      <c r="G33" s="1">
        <f>G32+G26</f>
        <v>13861039</v>
      </c>
      <c r="H33" s="1">
        <f>H32+H26</f>
        <v>14058343.23</v>
      </c>
      <c r="I33" s="1">
        <f>I32+I26</f>
        <v>29643827.57</v>
      </c>
      <c r="J33" s="1">
        <f>J32+J26</f>
        <v>44767505.75</v>
      </c>
      <c r="K33" s="1">
        <f>K32+K26</f>
        <v>51987855.950000003</v>
      </c>
      <c r="L33" s="1">
        <f>L32+L26</f>
        <v>50216779.449999996</v>
      </c>
      <c r="M33" s="1">
        <f>M32+M26</f>
        <v>77910088.599999994</v>
      </c>
      <c r="N33" s="1">
        <f>N32+N26</f>
        <v>51242048</v>
      </c>
      <c r="O33" s="1">
        <f>O32+O26</f>
        <v>55358418.850000001</v>
      </c>
      <c r="P33" s="1">
        <f>P32+P26</f>
        <v>428897010.87</v>
      </c>
    </row>
  </sheetData>
  <mergeCells count="3">
    <mergeCell ref="B2:O2"/>
    <mergeCell ref="B3:P3"/>
    <mergeCell ref="C27:P27"/>
  </mergeCells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OSR + FIF 24-25 Final</vt:lpstr>
      <vt:lpstr>'OSR + FIF 24-25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2025-07-31T13:52:56Z</dcterms:created>
  <dcterms:modified xsi:type="dcterms:W3CDTF">2025-07-31T13:55:52Z</dcterms:modified>
</cp:coreProperties>
</file>